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CDC\Users\Local User\Desktop\ananooo\2014\25.07.2014\თამბაქო\"/>
    </mc:Choice>
  </mc:AlternateContent>
  <bookViews>
    <workbookView xWindow="0" yWindow="0" windowWidth="28800" windowHeight="12435" activeTab="1"/>
  </bookViews>
  <sheets>
    <sheet name="23.04.2014" sheetId="1" r:id="rId1"/>
    <sheet name="29.07.2014" sheetId="3" r:id="rId2"/>
  </sheets>
  <definedNames>
    <definedName name="_xlnm._FilterDatabase" localSheetId="0" hidden="1">'23.04.2014'!$B$7:$L$7</definedName>
    <definedName name="_xlnm._FilterDatabase" localSheetId="1" hidden="1">'29.07.2014'!$B$7:$L$7</definedName>
  </definedNames>
  <calcPr calcId="152511"/>
</workbook>
</file>

<file path=xl/calcChain.xml><?xml version="1.0" encoding="utf-8"?>
<calcChain xmlns="http://schemas.openxmlformats.org/spreadsheetml/2006/main">
  <c r="E8" i="3" l="1"/>
  <c r="L15" i="3" s="1"/>
  <c r="E10" i="3"/>
  <c r="E11" i="3"/>
  <c r="I17" i="3" s="1"/>
  <c r="E9" i="3"/>
  <c r="E12" i="3" l="1"/>
  <c r="E7" i="3"/>
  <c r="G4" i="3" s="1"/>
  <c r="C6" i="3"/>
  <c r="D6" i="3" s="1"/>
  <c r="E6" i="3" s="1"/>
  <c r="F6" i="3" s="1"/>
  <c r="G6" i="3" s="1"/>
  <c r="H6" i="3" s="1"/>
  <c r="E8" i="1" l="1"/>
  <c r="E9" i="1" l="1"/>
  <c r="E7" i="1" s="1"/>
  <c r="G4" i="1" s="1"/>
  <c r="E12" i="1"/>
  <c r="E11" i="1"/>
  <c r="E10" i="1"/>
  <c r="C6" i="1" l="1"/>
  <c r="D6" i="1" s="1"/>
  <c r="E6" i="1" s="1"/>
  <c r="F6" i="1" s="1"/>
  <c r="G6" i="1" s="1"/>
  <c r="H6" i="1" s="1"/>
</calcChain>
</file>

<file path=xl/sharedStrings.xml><?xml version="1.0" encoding="utf-8"?>
<sst xmlns="http://schemas.openxmlformats.org/spreadsheetml/2006/main" count="66" uniqueCount="26">
  <si>
    <t>2. შემსყიდველი ორგანიზაციის საიდენტიფიკაციო კოდი 211324351</t>
  </si>
  <si>
    <t xml:space="preserve">3. შემსყიდველი ორგანიზაციის დასახელება: სსიპ ლ. საყვარელიძის სახ. დაავადებათა კონტროლისა და საზოგადოებრივი ჯანმრთელობის ეროვნული ცენტრი    </t>
  </si>
  <si>
    <t>5. სახელმწიფო შესყიდვების გეგმით გათვალისწინებული ჯამური თანხა დაფინანსების წყაროს შესაბამისად</t>
  </si>
  <si>
    <t>ლარი</t>
  </si>
  <si>
    <t>N</t>
  </si>
  <si>
    <t>დანაყოფის კოდი</t>
  </si>
  <si>
    <t>დანაყოფის დასახელება</t>
  </si>
  <si>
    <t>სავარაუდო ღირებულება</t>
  </si>
  <si>
    <t>შესყიდვის საშუალება</t>
  </si>
  <si>
    <t>შესყიდვების ვადები</t>
  </si>
  <si>
    <t>შენიშვნა</t>
  </si>
  <si>
    <t>გამარტივებული შესყიდვა</t>
  </si>
  <si>
    <t>79800000</t>
  </si>
  <si>
    <t>ბეჭდვა და მასთან დაკავშირებული მომსახურებები</t>
  </si>
  <si>
    <t>30200000</t>
  </si>
  <si>
    <t xml:space="preserve">საოფისე მანქანები, კომპიუტერების, პრინტერებისა და ავეჯის გარდა </t>
  </si>
  <si>
    <t>კომპიუტერული მოწყობილობები და მარაგი</t>
  </si>
  <si>
    <t>კონსოლიდირებული შესყიდვა</t>
  </si>
  <si>
    <t xml:space="preserve">რესტორნებისა და კვების საწარმოების მომსახურეობები </t>
  </si>
  <si>
    <t>სახელმწიფო შესყიდვების წლიური გეგმის ფორმა                       დანართი # 1.10.</t>
  </si>
  <si>
    <t>79500000</t>
  </si>
  <si>
    <t>მთარგმნელობითი მომსახურებები</t>
  </si>
  <si>
    <t>2014 წლის II-2014 წლის III</t>
  </si>
  <si>
    <t>4. დაფინანსების წყარო:  ტუბერკულოზისა და ფილტვის დაავადებების წინააღმდეგ ბრძოლის საერთაშორისო კავშირი</t>
  </si>
  <si>
    <t>1. საქართველოში 100% - ით თამბაქოსგან თავისუფალი პოლიტიკის დანერგვა სამედიცინო და საგანმანათლებლო დაწესებულებებში.</t>
  </si>
  <si>
    <t>1. შედგენის თარიღი -23.04.2014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</si>
</sst>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??_);_(@_)"/>
    <numFmt numFmtId="165" formatCode="0.0"/>
    <numFmt numFmtId="166" formatCode="_-* #,##0.0_р_._-;\-* #,##0.0_р_._-;_-* &quot;-&quot;??_р_._-;_-@_-"/>
  </numFmts>
  <fonts count="11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Sylfae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165" fontId="0" fillId="0" borderId="0" xfId="0" applyNumberFormat="1"/>
    <xf numFmtId="166" fontId="3" fillId="0" borderId="3" xfId="0" applyNumberFormat="1" applyFont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center" wrapText="1"/>
    </xf>
    <xf numFmtId="165" fontId="0" fillId="0" borderId="0" xfId="0" applyNumberFormat="1" applyFill="1"/>
    <xf numFmtId="1" fontId="0" fillId="0" borderId="0" xfId="0" applyNumberFormat="1"/>
    <xf numFmtId="0" fontId="4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10" fillId="2" borderId="2" xfId="0" applyFont="1" applyFill="1" applyBorder="1" applyAlignment="1">
      <alignment horizontal="left" vertical="center" wrapText="1" indent="2"/>
    </xf>
    <xf numFmtId="0" fontId="10" fillId="2" borderId="3" xfId="0" applyFont="1" applyFill="1" applyBorder="1" applyAlignment="1">
      <alignment horizontal="left" vertical="center" wrapText="1" indent="2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workbookViewId="0">
      <selection activeCell="D18" sqref="D18"/>
    </sheetView>
  </sheetViews>
  <sheetFormatPr defaultRowHeight="15" x14ac:dyDescent="0.25"/>
  <cols>
    <col min="1" max="1" width="3.140625" customWidth="1"/>
    <col min="2" max="2" width="5.7109375" customWidth="1"/>
    <col min="3" max="3" width="19" customWidth="1"/>
    <col min="4" max="4" width="35.28515625" customWidth="1"/>
    <col min="5" max="5" width="17.28515625" customWidth="1"/>
    <col min="6" max="6" width="25.42578125" customWidth="1"/>
    <col min="7" max="7" width="18.140625" customWidth="1"/>
    <col min="8" max="8" width="20.42578125" customWidth="1"/>
    <col min="9" max="9" width="10.140625" customWidth="1"/>
    <col min="10" max="12" width="9.140625" customWidth="1"/>
    <col min="13" max="13" width="7.85546875" customWidth="1"/>
  </cols>
  <sheetData>
    <row r="1" spans="2:13" ht="29.25" customHeight="1" x14ac:dyDescent="0.25">
      <c r="B1" s="34" t="s">
        <v>19</v>
      </c>
      <c r="C1" s="34"/>
      <c r="D1" s="34"/>
      <c r="E1" s="34"/>
      <c r="F1" s="34"/>
      <c r="G1" s="34"/>
      <c r="H1" s="34"/>
    </row>
    <row r="2" spans="2:13" ht="45.75" customHeight="1" x14ac:dyDescent="0.25">
      <c r="B2" s="35" t="s">
        <v>25</v>
      </c>
      <c r="C2" s="35"/>
      <c r="D2" s="35"/>
      <c r="E2" s="35"/>
      <c r="F2" s="35" t="s">
        <v>0</v>
      </c>
      <c r="G2" s="35"/>
      <c r="H2" s="35"/>
    </row>
    <row r="3" spans="2:13" ht="60.75" customHeight="1" x14ac:dyDescent="0.25">
      <c r="B3" s="35" t="s">
        <v>1</v>
      </c>
      <c r="C3" s="35"/>
      <c r="D3" s="35"/>
      <c r="E3" s="35"/>
      <c r="F3" s="35" t="s">
        <v>23</v>
      </c>
      <c r="G3" s="35"/>
      <c r="H3" s="35"/>
    </row>
    <row r="4" spans="2:13" ht="36.75" customHeight="1" x14ac:dyDescent="0.25">
      <c r="B4" s="32" t="s">
        <v>2</v>
      </c>
      <c r="C4" s="33"/>
      <c r="D4" s="33"/>
      <c r="E4" s="33"/>
      <c r="F4" s="33"/>
      <c r="G4" s="13">
        <f>E7</f>
        <v>9799.6424999999999</v>
      </c>
      <c r="H4" s="1" t="s">
        <v>3</v>
      </c>
    </row>
    <row r="5" spans="2:13" ht="33" customHeight="1" x14ac:dyDescent="0.25">
      <c r="B5" s="2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</row>
    <row r="6" spans="2:13" ht="17.25" customHeight="1" x14ac:dyDescent="0.25">
      <c r="B6" s="7">
        <v>1</v>
      </c>
      <c r="C6" s="7">
        <f t="shared" ref="C6:H6" si="0">B6+1</f>
        <v>2</v>
      </c>
      <c r="D6" s="7">
        <f t="shared" si="0"/>
        <v>3</v>
      </c>
      <c r="E6" s="11">
        <f t="shared" si="0"/>
        <v>4</v>
      </c>
      <c r="F6" s="7">
        <f t="shared" si="0"/>
        <v>5</v>
      </c>
      <c r="G6" s="7">
        <f t="shared" si="0"/>
        <v>6</v>
      </c>
      <c r="H6" s="7">
        <f t="shared" si="0"/>
        <v>7</v>
      </c>
      <c r="I6" s="17">
        <v>1.7515000000000001</v>
      </c>
    </row>
    <row r="7" spans="2:13" ht="45" customHeight="1" x14ac:dyDescent="0.25">
      <c r="B7" s="30" t="s">
        <v>24</v>
      </c>
      <c r="C7" s="31"/>
      <c r="D7" s="31"/>
      <c r="E7" s="14">
        <f>SUM(E8:E12)</f>
        <v>9799.6424999999999</v>
      </c>
      <c r="F7" s="15"/>
      <c r="G7" s="15"/>
      <c r="H7" s="16"/>
    </row>
    <row r="8" spans="2:13" ht="32.25" customHeight="1" x14ac:dyDescent="0.25">
      <c r="B8" s="8">
        <v>1.1000000000000001</v>
      </c>
      <c r="C8" s="5" t="s">
        <v>12</v>
      </c>
      <c r="D8" s="5" t="s">
        <v>13</v>
      </c>
      <c r="E8" s="9">
        <f>(1000+100+70)*I6</f>
        <v>2049.2550000000001</v>
      </c>
      <c r="F8" s="5" t="s">
        <v>11</v>
      </c>
      <c r="G8" s="5" t="s">
        <v>22</v>
      </c>
      <c r="H8" s="7"/>
      <c r="I8" s="6"/>
    </row>
    <row r="9" spans="2:13" ht="30.75" customHeight="1" x14ac:dyDescent="0.25">
      <c r="B9" s="8">
        <v>1.2</v>
      </c>
      <c r="C9" s="5" t="s">
        <v>20</v>
      </c>
      <c r="D9" s="5" t="s">
        <v>21</v>
      </c>
      <c r="E9" s="9">
        <f>(1000+700)*I6</f>
        <v>2977.55</v>
      </c>
      <c r="F9" s="5" t="s">
        <v>11</v>
      </c>
      <c r="G9" s="5" t="s">
        <v>22</v>
      </c>
      <c r="H9" s="7"/>
      <c r="I9" s="6"/>
      <c r="L9" s="6"/>
      <c r="M9" s="6"/>
    </row>
    <row r="10" spans="2:13" ht="36" customHeight="1" x14ac:dyDescent="0.25">
      <c r="B10" s="8">
        <v>1.3</v>
      </c>
      <c r="C10" s="7">
        <v>55300000</v>
      </c>
      <c r="D10" s="5" t="s">
        <v>18</v>
      </c>
      <c r="E10" s="9">
        <f>(1000+525)*I6</f>
        <v>2671.0374999999999</v>
      </c>
      <c r="F10" s="5" t="s">
        <v>11</v>
      </c>
      <c r="G10" s="5" t="s">
        <v>22</v>
      </c>
      <c r="H10" s="19"/>
      <c r="I10" s="6"/>
      <c r="L10" s="6"/>
      <c r="M10" s="6"/>
    </row>
    <row r="11" spans="2:13" ht="33.75" customHeight="1" x14ac:dyDescent="0.25">
      <c r="B11" s="4">
        <v>1.4</v>
      </c>
      <c r="C11" s="7">
        <v>30100000</v>
      </c>
      <c r="D11" s="5" t="s">
        <v>15</v>
      </c>
      <c r="E11" s="9">
        <f>(800+200+100)*I6</f>
        <v>1926.65</v>
      </c>
      <c r="F11" s="5" t="s">
        <v>11</v>
      </c>
      <c r="G11" s="5" t="s">
        <v>22</v>
      </c>
      <c r="H11" s="20"/>
      <c r="I11" s="6"/>
      <c r="L11" s="22"/>
      <c r="M11" s="6"/>
    </row>
    <row r="12" spans="2:13" ht="33" customHeight="1" x14ac:dyDescent="0.25">
      <c r="B12" s="4">
        <v>1.5</v>
      </c>
      <c r="C12" s="5" t="s">
        <v>14</v>
      </c>
      <c r="D12" s="5" t="s">
        <v>16</v>
      </c>
      <c r="E12" s="10">
        <f>100*I6</f>
        <v>175.15</v>
      </c>
      <c r="F12" s="5" t="s">
        <v>17</v>
      </c>
      <c r="G12" s="5" t="s">
        <v>22</v>
      </c>
      <c r="H12" s="21"/>
      <c r="I12" s="6"/>
      <c r="L12" s="22"/>
      <c r="M12" s="6"/>
    </row>
    <row r="13" spans="2:13" x14ac:dyDescent="0.25">
      <c r="H13" s="6"/>
      <c r="I13" s="6"/>
    </row>
    <row r="14" spans="2:13" x14ac:dyDescent="0.25">
      <c r="H14" s="18"/>
    </row>
    <row r="15" spans="2:13" x14ac:dyDescent="0.25">
      <c r="H15" s="6"/>
    </row>
    <row r="16" spans="2:13" x14ac:dyDescent="0.25">
      <c r="H16" s="6"/>
    </row>
    <row r="17" spans="8:12" x14ac:dyDescent="0.25">
      <c r="H17" s="6"/>
    </row>
    <row r="18" spans="8:12" x14ac:dyDescent="0.25">
      <c r="H18" s="6"/>
    </row>
    <row r="19" spans="8:12" x14ac:dyDescent="0.25">
      <c r="H19" s="6"/>
    </row>
    <row r="22" spans="8:12" x14ac:dyDescent="0.25">
      <c r="L22" s="12"/>
    </row>
  </sheetData>
  <mergeCells count="7">
    <mergeCell ref="B7:D7"/>
    <mergeCell ref="B4:F4"/>
    <mergeCell ref="B1:H1"/>
    <mergeCell ref="B2:E2"/>
    <mergeCell ref="F2:H2"/>
    <mergeCell ref="B3:E3"/>
    <mergeCell ref="F3:H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tabSelected="1" workbookViewId="0">
      <selection activeCell="D12" sqref="D12"/>
    </sheetView>
  </sheetViews>
  <sheetFormatPr defaultRowHeight="15" x14ac:dyDescent="0.25"/>
  <cols>
    <col min="1" max="1" width="1.5703125" customWidth="1"/>
    <col min="2" max="2" width="5.7109375" customWidth="1"/>
    <col min="3" max="3" width="19" customWidth="1"/>
    <col min="4" max="4" width="35.28515625" customWidth="1"/>
    <col min="5" max="5" width="17.28515625" customWidth="1"/>
    <col min="6" max="6" width="25.42578125" customWidth="1"/>
    <col min="7" max="7" width="18.140625" customWidth="1"/>
    <col min="8" max="8" width="13.85546875" customWidth="1"/>
    <col min="9" max="9" width="10.140625" customWidth="1"/>
    <col min="10" max="12" width="9.140625" customWidth="1"/>
    <col min="13" max="13" width="7.85546875" customWidth="1"/>
  </cols>
  <sheetData>
    <row r="1" spans="2:13" ht="29.25" customHeight="1" x14ac:dyDescent="0.25">
      <c r="B1" s="34" t="s">
        <v>19</v>
      </c>
      <c r="C1" s="34"/>
      <c r="D1" s="34"/>
      <c r="E1" s="34"/>
      <c r="F1" s="34"/>
      <c r="G1" s="34"/>
      <c r="H1" s="34"/>
    </row>
    <row r="2" spans="2:13" ht="45.75" customHeight="1" x14ac:dyDescent="0.25">
      <c r="B2" s="35" t="s">
        <v>25</v>
      </c>
      <c r="C2" s="35"/>
      <c r="D2" s="35"/>
      <c r="E2" s="35"/>
      <c r="F2" s="35" t="s">
        <v>0</v>
      </c>
      <c r="G2" s="35"/>
      <c r="H2" s="35"/>
    </row>
    <row r="3" spans="2:13" ht="60.75" customHeight="1" x14ac:dyDescent="0.25">
      <c r="B3" s="35" t="s">
        <v>1</v>
      </c>
      <c r="C3" s="35"/>
      <c r="D3" s="35"/>
      <c r="E3" s="35"/>
      <c r="F3" s="35" t="s">
        <v>23</v>
      </c>
      <c r="G3" s="35"/>
      <c r="H3" s="35"/>
    </row>
    <row r="4" spans="2:13" ht="36.75" customHeight="1" x14ac:dyDescent="0.25">
      <c r="B4" s="32" t="s">
        <v>2</v>
      </c>
      <c r="C4" s="33"/>
      <c r="D4" s="33"/>
      <c r="E4" s="33"/>
      <c r="F4" s="33"/>
      <c r="G4" s="13">
        <f>E7</f>
        <v>9799.6424999999999</v>
      </c>
      <c r="H4" s="1" t="s">
        <v>3</v>
      </c>
    </row>
    <row r="5" spans="2:13" ht="33" customHeight="1" x14ac:dyDescent="0.25">
      <c r="B5" s="2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</row>
    <row r="6" spans="2:13" ht="17.25" customHeight="1" x14ac:dyDescent="0.25">
      <c r="B6" s="7">
        <v>1</v>
      </c>
      <c r="C6" s="7">
        <f t="shared" ref="C6:H6" si="0">B6+1</f>
        <v>2</v>
      </c>
      <c r="D6" s="7">
        <f t="shared" si="0"/>
        <v>3</v>
      </c>
      <c r="E6" s="11">
        <f t="shared" si="0"/>
        <v>4</v>
      </c>
      <c r="F6" s="7">
        <f t="shared" si="0"/>
        <v>5</v>
      </c>
      <c r="G6" s="7">
        <f t="shared" si="0"/>
        <v>6</v>
      </c>
      <c r="H6" s="7">
        <f t="shared" si="0"/>
        <v>7</v>
      </c>
      <c r="I6" s="17">
        <v>1.7515000000000001</v>
      </c>
    </row>
    <row r="7" spans="2:13" ht="45" customHeight="1" x14ac:dyDescent="0.25">
      <c r="B7" s="30" t="s">
        <v>24</v>
      </c>
      <c r="C7" s="31"/>
      <c r="D7" s="31"/>
      <c r="E7" s="14">
        <f>SUM(E8:E12)</f>
        <v>9799.6424999999999</v>
      </c>
      <c r="F7" s="15"/>
      <c r="G7" s="15"/>
      <c r="H7" s="16"/>
    </row>
    <row r="8" spans="2:13" ht="32.25" customHeight="1" x14ac:dyDescent="0.25">
      <c r="B8" s="24">
        <v>1.1000000000000001</v>
      </c>
      <c r="C8" s="25" t="s">
        <v>12</v>
      </c>
      <c r="D8" s="25" t="s">
        <v>13</v>
      </c>
      <c r="E8" s="26">
        <f>(1000+100+70)*I6+1314+1627</f>
        <v>4990.2550000000001</v>
      </c>
      <c r="F8" s="25" t="s">
        <v>11</v>
      </c>
      <c r="G8" s="25" t="s">
        <v>22</v>
      </c>
      <c r="H8" s="27"/>
      <c r="I8" s="6"/>
    </row>
    <row r="9" spans="2:13" ht="30.75" customHeight="1" x14ac:dyDescent="0.25">
      <c r="B9" s="8">
        <v>1.2</v>
      </c>
      <c r="C9" s="5" t="s">
        <v>20</v>
      </c>
      <c r="D9" s="5" t="s">
        <v>21</v>
      </c>
      <c r="E9" s="9">
        <f>(1000+700)*I6</f>
        <v>2977.55</v>
      </c>
      <c r="F9" s="5" t="s">
        <v>11</v>
      </c>
      <c r="G9" s="5" t="s">
        <v>22</v>
      </c>
      <c r="H9" s="7"/>
      <c r="I9" s="6"/>
      <c r="L9" s="6"/>
      <c r="M9" s="6"/>
    </row>
    <row r="10" spans="2:13" ht="36" customHeight="1" x14ac:dyDescent="0.25">
      <c r="B10" s="24">
        <v>1.3</v>
      </c>
      <c r="C10" s="27">
        <v>55300000</v>
      </c>
      <c r="D10" s="25" t="s">
        <v>18</v>
      </c>
      <c r="E10" s="26">
        <f>(1000+525)*I6-1627</f>
        <v>1044.0374999999999</v>
      </c>
      <c r="F10" s="25" t="s">
        <v>11</v>
      </c>
      <c r="G10" s="25" t="s">
        <v>22</v>
      </c>
      <c r="H10" s="28"/>
      <c r="I10" s="6"/>
      <c r="L10" s="6"/>
      <c r="M10" s="6"/>
    </row>
    <row r="11" spans="2:13" ht="33.75" customHeight="1" x14ac:dyDescent="0.25">
      <c r="B11" s="24">
        <v>1.4</v>
      </c>
      <c r="C11" s="27">
        <v>30100000</v>
      </c>
      <c r="D11" s="25" t="s">
        <v>15</v>
      </c>
      <c r="E11" s="26">
        <f>(800+200+100)*I6-1314</f>
        <v>612.65000000000009</v>
      </c>
      <c r="F11" s="25" t="s">
        <v>11</v>
      </c>
      <c r="G11" s="25" t="s">
        <v>22</v>
      </c>
      <c r="H11" s="29"/>
      <c r="I11" s="6"/>
      <c r="L11" s="22"/>
      <c r="M11" s="6"/>
    </row>
    <row r="12" spans="2:13" ht="33" customHeight="1" x14ac:dyDescent="0.25">
      <c r="B12" s="4">
        <v>1.5</v>
      </c>
      <c r="C12" s="5" t="s">
        <v>14</v>
      </c>
      <c r="D12" s="5" t="s">
        <v>16</v>
      </c>
      <c r="E12" s="10">
        <f>100*I6</f>
        <v>175.15</v>
      </c>
      <c r="F12" s="5" t="s">
        <v>17</v>
      </c>
      <c r="G12" s="5" t="s">
        <v>22</v>
      </c>
      <c r="H12" s="21"/>
      <c r="I12" s="6"/>
      <c r="L12" s="22"/>
      <c r="M12" s="6"/>
    </row>
    <row r="13" spans="2:13" x14ac:dyDescent="0.25">
      <c r="H13" s="6"/>
      <c r="I13" s="6"/>
      <c r="J13">
        <v>613</v>
      </c>
    </row>
    <row r="14" spans="2:13" x14ac:dyDescent="0.25">
      <c r="H14" s="18"/>
    </row>
    <row r="15" spans="2:13" x14ac:dyDescent="0.25">
      <c r="H15" s="6"/>
      <c r="L15" s="23">
        <f>4990-E8</f>
        <v>-0.25500000000010914</v>
      </c>
    </row>
    <row r="16" spans="2:13" x14ac:dyDescent="0.25">
      <c r="H16" s="6"/>
    </row>
    <row r="17" spans="8:12" x14ac:dyDescent="0.25">
      <c r="H17" s="6"/>
      <c r="I17" s="23">
        <f>E11-J13</f>
        <v>-0.34999999999990905</v>
      </c>
    </row>
    <row r="18" spans="8:12" x14ac:dyDescent="0.25">
      <c r="H18" s="6"/>
    </row>
    <row r="19" spans="8:12" x14ac:dyDescent="0.25">
      <c r="H19" s="6"/>
    </row>
    <row r="22" spans="8:12" x14ac:dyDescent="0.25">
      <c r="L22" s="12"/>
    </row>
  </sheetData>
  <mergeCells count="7">
    <mergeCell ref="B7:D7"/>
    <mergeCell ref="B1:H1"/>
    <mergeCell ref="B2:E2"/>
    <mergeCell ref="F2:H2"/>
    <mergeCell ref="B3:E3"/>
    <mergeCell ref="F3:H3"/>
    <mergeCell ref="B4:F4"/>
  </mergeCells>
  <pageMargins left="0.7" right="0.7" top="0.75" bottom="0.75" header="0.3" footer="0.3"/>
  <pageSetup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23.04.2014</vt:lpstr>
      <vt:lpstr>29.07.2014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Natia Glonti</cp:lastModifiedBy>
  <cp:lastPrinted>2014-07-29T12:25:25Z</cp:lastPrinted>
  <dcterms:created xsi:type="dcterms:W3CDTF">2013-11-15T13:47:03Z</dcterms:created>
  <dcterms:modified xsi:type="dcterms:W3CDTF">2014-07-29T12:25:50Z</dcterms:modified>
</cp:coreProperties>
</file>